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activeTab="0"/>
  </bookViews>
  <sheets>
    <sheet name="дод.5" sheetId="1" r:id="rId1"/>
  </sheets>
  <definedNames>
    <definedName name="_xlnm.Print_Titles" localSheetId="0">'дод.5'!$D:$E</definedName>
    <definedName name="_xlnm.Print_Area" localSheetId="0">'дод.5'!$D$1:$AM$22</definedName>
  </definedNames>
  <calcPr fullCalcOnLoad="1"/>
</workbook>
</file>

<file path=xl/sharedStrings.xml><?xml version="1.0" encoding="utf-8"?>
<sst xmlns="http://schemas.openxmlformats.org/spreadsheetml/2006/main" count="65" uniqueCount="59">
  <si>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</si>
  <si>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</si>
  <si>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</si>
  <si>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</si>
  <si>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</si>
  <si>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</si>
  <si>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</si>
  <si>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</si>
  <si>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</si>
  <si>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</si>
  <si>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>загального фонду на:</t>
  </si>
  <si>
    <t>спеціального фонду на:</t>
  </si>
  <si>
    <t>О7</t>
  </si>
  <si>
    <t>Х</t>
  </si>
  <si>
    <t>УСЬОГО</t>
  </si>
  <si>
    <t>(грн)</t>
  </si>
  <si>
    <t>Менська</t>
  </si>
  <si>
    <t>Березнянська</t>
  </si>
  <si>
    <t>Бігацька</t>
  </si>
  <si>
    <t>Волосківська</t>
  </si>
  <si>
    <t>Городищенська</t>
  </si>
  <si>
    <t>Данилівська</t>
  </si>
  <si>
    <t>Покровська</t>
  </si>
  <si>
    <t>Сахнівська</t>
  </si>
  <si>
    <t>Локнистенська</t>
  </si>
  <si>
    <t>Миколаївська</t>
  </si>
  <si>
    <t>Обласний бюджет</t>
  </si>
  <si>
    <t>дотація:</t>
  </si>
  <si>
    <t xml:space="preserve">Додаток 5                                                         </t>
  </si>
  <si>
    <t>Інша субвенція</t>
  </si>
  <si>
    <t xml:space="preserve">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</si>
  <si>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(41050100)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</si>
  <si>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(41050200)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</si>
  <si>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(41050300)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</si>
  <si>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(41050700)</t>
  </si>
  <si>
    <t>надання державної підтримки особам з особливими освітніми потребами за рахунок відповідної субвенції з державного бюджету (41051200)</t>
  </si>
  <si>
    <t>пільгове медичне обслуговування осіб, які постраждали внаслідок Чорнобильської катастрофи (41053900)</t>
  </si>
  <si>
    <t>поховання учасників бойових дій та осіб з інвалідністю внаслідок війни (41053900)</t>
  </si>
  <si>
    <t>виконання заходів Програми передачі нетеліей багатодітним сім"ям, які проживають у сільській місцевості Чернігівської області (41053900)</t>
  </si>
  <si>
    <t xml:space="preserve"> спільне утримання Степанівського МНВК (41053900)</t>
  </si>
  <si>
    <t xml:space="preserve"> спільне утримання КЗ "Менська ЦРЛ" (41053900)</t>
  </si>
  <si>
    <t>фінансування програми підтримки розвитку первинної медичної допомоги у Менському районі (41053900)</t>
  </si>
  <si>
    <t>співфінансування по районних програмах соціального значення (41053900)</t>
  </si>
  <si>
    <t>Інша дотація</t>
  </si>
  <si>
    <t>Субвенція на соціально-економічний розвиток територій</t>
  </si>
  <si>
    <t>за рахунок залишку коштів освітньої субвенції, що утворився на початок бюджетного періоду (41051100)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</si>
  <si>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держаавного бюдету (41051400)</t>
  </si>
  <si>
    <t>виконання доручень виборців депутататами обласної ради (41053900)</t>
  </si>
  <si>
    <t>Інша субвенція з місцевих бюджетів (410539)</t>
  </si>
  <si>
    <t>здійснення переданих видатків у сфері охорони здоров`я за рахунок коштів медичної субвенції (41051500)</t>
  </si>
  <si>
    <t>на реалізацію заходів, спрямованих на підвищення якості освіти за рахунок відповідної субвенції з державного бюджету (41054300)</t>
  </si>
  <si>
    <t>Інша дотація з місцевого бюджету (41040400)</t>
  </si>
  <si>
    <t>Інша субвенція по спеціальному фонду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</si>
  <si>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(41050900)</t>
  </si>
  <si>
    <t xml:space="preserve"> загального та спеціального фонду на:</t>
  </si>
  <si>
    <t xml:space="preserve">                Міжбюджетні трансферти на 2019 рік  </t>
  </si>
  <si>
    <t>до рішення  районної ради від 27.11.2019 № 477</t>
  </si>
  <si>
    <t xml:space="preserve">"Про внесення змін до рішення  районної ради </t>
  </si>
  <si>
    <t>від 22.12.2018  № 414"Про районний бюджет на 2019 рік"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</si>
</sst>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imes New Roman"/>
      <family val="0"/>
    </font>
    <font>
      <sz val="11"/>
      <name val="Times New Roman CYR"/>
      <family val="0"/>
    </font>
    <font>
      <b/>
      <sz val="11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2" fillId="4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9" fillId="21" borderId="8" applyNumberFormat="0" applyAlignment="0" applyProtection="0"/>
    <xf numFmtId="0" fontId="22" fillId="21" borderId="8" applyNumberFormat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4" fillId="22" borderId="0" applyNumberFormat="0" applyBorder="0" applyAlignment="0" applyProtection="0"/>
    <xf numFmtId="0" fontId="37" fillId="20" borderId="1" applyNumberFormat="0" applyAlignment="0" applyProtection="0"/>
    <xf numFmtId="0" fontId="2" fillId="0" borderId="0">
      <alignment/>
      <protection/>
    </xf>
    <xf numFmtId="0" fontId="42" fillId="0" borderId="7" applyNumberFormat="0" applyFill="0" applyAlignment="0" applyProtection="0"/>
    <xf numFmtId="0" fontId="26" fillId="3" borderId="0" applyNumberFormat="0" applyBorder="0" applyAlignment="0" applyProtection="0"/>
    <xf numFmtId="0" fontId="33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6" fillId="20" borderId="2" applyNumberFormat="0" applyAlignment="0" applyProtection="0"/>
    <xf numFmtId="0" fontId="28" fillId="0" borderId="6" applyNumberFormat="0" applyFill="0" applyAlignment="0" applyProtection="0"/>
    <xf numFmtId="0" fontId="2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52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right"/>
    </xf>
    <xf numFmtId="0" fontId="9" fillId="0" borderId="0" xfId="52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right"/>
    </xf>
    <xf numFmtId="0" fontId="9" fillId="0" borderId="12" xfId="52" applyFont="1" applyFill="1" applyBorder="1" applyAlignment="1">
      <alignment horizontal="right" wrapText="1"/>
      <protection/>
    </xf>
    <xf numFmtId="0" fontId="9" fillId="0" borderId="13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/>
      <protection/>
    </xf>
    <xf numFmtId="0" fontId="3" fillId="0" borderId="14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17" xfId="0" applyFont="1" applyBorder="1" applyAlignment="1">
      <alignment/>
    </xf>
    <xf numFmtId="0" fontId="10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0" fillId="0" borderId="2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" fontId="45" fillId="0" borderId="30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31" xfId="0" applyNumberFormat="1" applyFont="1" applyFill="1" applyBorder="1" applyAlignment="1">
      <alignment horizontal="center" vertical="center" wrapText="1"/>
    </xf>
    <xf numFmtId="4" fontId="45" fillId="0" borderId="32" xfId="0" applyNumberFormat="1" applyFont="1" applyFill="1" applyBorder="1" applyAlignment="1">
      <alignment horizontal="center" vertical="center" wrapText="1"/>
    </xf>
    <xf numFmtId="4" fontId="45" fillId="0" borderId="22" xfId="0" applyNumberFormat="1" applyFont="1" applyFill="1" applyBorder="1" applyAlignment="1">
      <alignment horizontal="center" vertical="center" wrapText="1"/>
    </xf>
    <xf numFmtId="4" fontId="45" fillId="0" borderId="33" xfId="0" applyNumberFormat="1" applyFont="1" applyFill="1" applyBorder="1" applyAlignment="1">
      <alignment horizontal="center" vertical="center" wrapText="1"/>
    </xf>
    <xf numFmtId="4" fontId="45" fillId="0" borderId="28" xfId="0" applyNumberFormat="1" applyFont="1" applyFill="1" applyBorder="1" applyAlignment="1">
      <alignment horizontal="center" vertical="center" wrapText="1"/>
    </xf>
    <xf numFmtId="4" fontId="45" fillId="0" borderId="23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24" xfId="0" applyNumberFormat="1" applyFont="1" applyFill="1" applyBorder="1" applyAlignment="1">
      <alignment horizontal="center" vertical="center" wrapText="1"/>
    </xf>
    <xf numFmtId="4" fontId="45" fillId="0" borderId="34" xfId="0" applyNumberFormat="1" applyFont="1" applyFill="1" applyBorder="1" applyAlignment="1">
      <alignment horizontal="center" vertical="center" wrapText="1"/>
    </xf>
    <xf numFmtId="4" fontId="45" fillId="0" borderId="29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45" fillId="0" borderId="25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46" fillId="0" borderId="37" xfId="0" applyFont="1" applyFill="1" applyBorder="1" applyAlignment="1">
      <alignment vertical="center"/>
    </xf>
    <xf numFmtId="0" fontId="46" fillId="0" borderId="38" xfId="0" applyFont="1" applyFill="1" applyBorder="1" applyAlignment="1">
      <alignment vertical="center"/>
    </xf>
    <xf numFmtId="0" fontId="46" fillId="0" borderId="39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5" fillId="0" borderId="36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right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46" fillId="0" borderId="2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Гарний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ий" xfId="101"/>
    <cellStyle name="Нейтральный" xfId="102"/>
    <cellStyle name="Обчислення" xfId="103"/>
    <cellStyle name="Обычный 2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A56"/>
  <sheetViews>
    <sheetView showZeros="0" tabSelected="1" zoomScale="75" zoomScaleNormal="75" zoomScaleSheetLayoutView="50" zoomScalePageLayoutView="0" workbookViewId="0" topLeftCell="D1">
      <pane xSplit="2820" topLeftCell="N1" activePane="topRight" state="split"/>
      <selection pane="topLeft" activeCell="D19" sqref="A19:IV19"/>
      <selection pane="topRight" activeCell="K9" sqref="K9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6" style="1" customWidth="1"/>
    <col min="5" max="5" width="21.33203125" style="1" customWidth="1"/>
    <col min="6" max="6" width="16.33203125" style="1" customWidth="1"/>
    <col min="7" max="7" width="17" style="1" hidden="1" customWidth="1"/>
    <col min="8" max="8" width="15.83203125" style="1" customWidth="1"/>
    <col min="9" max="9" width="16.33203125" style="1" customWidth="1"/>
    <col min="10" max="10" width="15.33203125" style="1" customWidth="1"/>
    <col min="11" max="11" width="17.5" style="1" customWidth="1"/>
    <col min="12" max="12" width="15" style="1" customWidth="1"/>
    <col min="13" max="13" width="16.5" style="1" customWidth="1"/>
    <col min="14" max="14" width="13.5" style="1" customWidth="1"/>
    <col min="15" max="15" width="12" style="1" customWidth="1"/>
    <col min="16" max="16" width="13.5" style="1" customWidth="1"/>
    <col min="17" max="17" width="17.66015625" style="1" customWidth="1"/>
    <col min="18" max="18" width="12.66015625" style="1" customWidth="1"/>
    <col min="19" max="19" width="12.5" style="1" customWidth="1"/>
    <col min="20" max="20" width="12" style="1" customWidth="1"/>
    <col min="21" max="22" width="13.33203125" style="1" customWidth="1"/>
    <col min="23" max="23" width="15.83203125" style="1" hidden="1" customWidth="1"/>
    <col min="24" max="24" width="16.16015625" style="1" customWidth="1"/>
    <col min="25" max="25" width="14.16015625" style="1" customWidth="1"/>
    <col min="26" max="26" width="16.66015625" style="1" customWidth="1"/>
    <col min="27" max="27" width="14" style="1" customWidth="1"/>
    <col min="28" max="28" width="4" style="1" hidden="1" customWidth="1"/>
    <col min="29" max="29" width="0.328125" style="1" hidden="1" customWidth="1"/>
    <col min="30" max="30" width="15.83203125" style="1" customWidth="1"/>
    <col min="31" max="31" width="19" style="1" customWidth="1"/>
    <col min="32" max="32" width="13" style="1" customWidth="1"/>
    <col min="33" max="34" width="14" style="1" customWidth="1"/>
    <col min="35" max="35" width="16.66015625" style="1" customWidth="1"/>
    <col min="36" max="36" width="15.83203125" style="1" hidden="1" customWidth="1"/>
    <col min="37" max="37" width="21.16015625" style="1" hidden="1" customWidth="1"/>
    <col min="38" max="38" width="11.5" style="1" hidden="1" customWidth="1"/>
    <col min="39" max="39" width="15" style="1" customWidth="1"/>
    <col min="40" max="40" width="23.33203125" style="1" customWidth="1"/>
    <col min="41" max="41" width="18.66015625" style="1" customWidth="1"/>
    <col min="42" max="42" width="18.33203125" style="1" customWidth="1"/>
    <col min="43" max="43" width="21.33203125" style="1" customWidth="1"/>
    <col min="44" max="44" width="24.5" style="1" customWidth="1"/>
    <col min="45" max="45" width="21.33203125" style="1" customWidth="1"/>
    <col min="46" max="46" width="19.16015625" style="1" customWidth="1"/>
    <col min="47" max="47" width="19.33203125" style="1" customWidth="1"/>
    <col min="48" max="48" width="21.66015625" style="1" customWidth="1"/>
    <col min="49" max="49" width="19.33203125" style="1" customWidth="1"/>
    <col min="50" max="50" width="26.16015625" style="1" customWidth="1"/>
    <col min="51" max="51" width="37.33203125" style="1" customWidth="1"/>
    <col min="52" max="52" width="17.16015625" style="1" customWidth="1"/>
    <col min="53" max="53" width="20.16015625" style="1" customWidth="1"/>
    <col min="54" max="16384" width="9.16015625" style="1" customWidth="1"/>
  </cols>
  <sheetData>
    <row r="1" spans="4:39" s="9" customFormat="1" ht="18.75" customHeight="1">
      <c r="D1" s="35"/>
      <c r="E1" s="36"/>
      <c r="F1" s="37"/>
      <c r="G1" s="37"/>
      <c r="H1" s="37"/>
      <c r="I1" s="37"/>
      <c r="J1" s="37"/>
      <c r="K1" s="37"/>
      <c r="L1" s="37"/>
      <c r="M1" s="37"/>
      <c r="N1" s="37"/>
      <c r="O1" s="105" t="s">
        <v>28</v>
      </c>
      <c r="P1" s="105"/>
      <c r="Q1" s="105"/>
      <c r="R1" s="105"/>
      <c r="S1" s="105"/>
      <c r="T1" s="105"/>
      <c r="U1" s="37"/>
      <c r="V1" s="37"/>
      <c r="W1" s="37"/>
      <c r="X1" s="37"/>
      <c r="Y1" s="37"/>
      <c r="Z1" s="37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4:39" s="9" customFormat="1" ht="18.75">
      <c r="D2" s="35"/>
      <c r="E2" s="36"/>
      <c r="F2" s="37"/>
      <c r="G2" s="37"/>
      <c r="H2" s="37"/>
      <c r="I2" s="37"/>
      <c r="J2" s="37"/>
      <c r="K2" s="37"/>
      <c r="L2" s="37"/>
      <c r="M2" s="37"/>
      <c r="N2" s="37"/>
      <c r="O2" s="95" t="s">
        <v>56</v>
      </c>
      <c r="P2" s="95"/>
      <c r="Q2" s="95"/>
      <c r="R2" s="95"/>
      <c r="S2" s="95"/>
      <c r="T2" s="95"/>
      <c r="U2" s="37"/>
      <c r="V2" s="37"/>
      <c r="W2" s="37"/>
      <c r="X2" s="37"/>
      <c r="Y2" s="37"/>
      <c r="Z2" s="3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4:39" ht="17.25" customHeight="1"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95" t="s">
        <v>57</v>
      </c>
      <c r="P3" s="95"/>
      <c r="Q3" s="95"/>
      <c r="R3" s="95"/>
      <c r="S3" s="95"/>
      <c r="T3" s="95"/>
      <c r="U3" s="4"/>
      <c r="V3" s="4"/>
      <c r="W3" s="4"/>
      <c r="X3" s="4"/>
      <c r="Y3" s="4"/>
      <c r="Z3" s="4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4:39" ht="17.25" customHeight="1">
      <c r="D4" s="2"/>
      <c r="E4" s="3"/>
      <c r="F4" s="4"/>
      <c r="G4" s="4"/>
      <c r="H4" s="4"/>
      <c r="I4" s="4"/>
      <c r="J4" s="4"/>
      <c r="K4" s="4"/>
      <c r="L4" s="4"/>
      <c r="M4" s="4"/>
      <c r="N4" s="4"/>
      <c r="O4" s="95" t="s">
        <v>58</v>
      </c>
      <c r="P4" s="95"/>
      <c r="Q4" s="95"/>
      <c r="R4" s="95"/>
      <c r="S4" s="95"/>
      <c r="T4" s="95"/>
      <c r="U4" s="4"/>
      <c r="V4" s="4"/>
      <c r="W4" s="4"/>
      <c r="X4" s="4"/>
      <c r="Y4" s="4"/>
      <c r="Z4" s="4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18" customHeight="1" thickBot="1">
      <c r="A5" s="5"/>
      <c r="B5" s="5"/>
      <c r="C5" s="5"/>
      <c r="D5" s="5"/>
      <c r="E5" s="82"/>
      <c r="F5" s="96" t="s">
        <v>55</v>
      </c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6" t="s">
        <v>15</v>
      </c>
    </row>
    <row r="6" spans="1:39" ht="18" customHeight="1" thickBot="1">
      <c r="A6" s="5"/>
      <c r="B6" s="5"/>
      <c r="C6" s="5"/>
      <c r="D6" s="97" t="s">
        <v>0</v>
      </c>
      <c r="E6" s="101" t="s">
        <v>1</v>
      </c>
      <c r="F6" s="83" t="s">
        <v>2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5"/>
      <c r="AG6" s="108" t="s">
        <v>3</v>
      </c>
      <c r="AH6" s="109"/>
      <c r="AI6" s="110"/>
      <c r="AJ6" s="110"/>
      <c r="AK6" s="110"/>
      <c r="AL6" s="110"/>
      <c r="AM6" s="111"/>
    </row>
    <row r="7" spans="1:39" s="9" customFormat="1" ht="21" customHeight="1">
      <c r="A7" s="7" t="s">
        <v>4</v>
      </c>
      <c r="B7" s="8" t="s">
        <v>5</v>
      </c>
      <c r="C7" s="32">
        <v>0</v>
      </c>
      <c r="D7" s="98"/>
      <c r="E7" s="102"/>
      <c r="F7" s="112" t="s">
        <v>6</v>
      </c>
      <c r="G7" s="113"/>
      <c r="H7" s="58"/>
      <c r="I7" s="115" t="s">
        <v>7</v>
      </c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7"/>
      <c r="AE7" s="100" t="s">
        <v>8</v>
      </c>
      <c r="AF7" s="93" t="s">
        <v>52</v>
      </c>
      <c r="AG7" s="59" t="s">
        <v>27</v>
      </c>
      <c r="AH7" s="89" t="s">
        <v>7</v>
      </c>
      <c r="AI7" s="90"/>
      <c r="AJ7" s="90"/>
      <c r="AK7" s="90"/>
      <c r="AL7" s="91"/>
      <c r="AM7" s="88" t="s">
        <v>8</v>
      </c>
    </row>
    <row r="8" spans="1:39" s="9" customFormat="1" ht="30">
      <c r="A8" s="7" t="s">
        <v>9</v>
      </c>
      <c r="B8" s="8" t="s">
        <v>5</v>
      </c>
      <c r="C8" s="32">
        <v>0</v>
      </c>
      <c r="D8" s="98"/>
      <c r="E8" s="102"/>
      <c r="F8" s="114"/>
      <c r="G8" s="104"/>
      <c r="H8" s="60"/>
      <c r="I8" s="89" t="s">
        <v>54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1"/>
      <c r="AE8" s="88"/>
      <c r="AF8" s="94"/>
      <c r="AG8" s="59" t="s">
        <v>10</v>
      </c>
      <c r="AH8" s="89" t="s">
        <v>10</v>
      </c>
      <c r="AI8" s="90"/>
      <c r="AJ8" s="91"/>
      <c r="AK8" s="104" t="s">
        <v>11</v>
      </c>
      <c r="AL8" s="104"/>
      <c r="AM8" s="88"/>
    </row>
    <row r="9" spans="1:39" s="9" customFormat="1" ht="330">
      <c r="A9" s="7"/>
      <c r="B9" s="8"/>
      <c r="C9" s="32"/>
      <c r="D9" s="99"/>
      <c r="E9" s="103"/>
      <c r="F9" s="59" t="s">
        <v>30</v>
      </c>
      <c r="G9" s="43"/>
      <c r="H9" s="43" t="s">
        <v>51</v>
      </c>
      <c r="I9" s="43" t="s">
        <v>31</v>
      </c>
      <c r="J9" s="43" t="s">
        <v>32</v>
      </c>
      <c r="K9" s="43" t="s">
        <v>33</v>
      </c>
      <c r="L9" s="43" t="s">
        <v>34</v>
      </c>
      <c r="M9" s="43" t="s">
        <v>53</v>
      </c>
      <c r="N9" s="43" t="s">
        <v>45</v>
      </c>
      <c r="O9" s="43" t="s">
        <v>35</v>
      </c>
      <c r="P9" s="43" t="s">
        <v>46</v>
      </c>
      <c r="Q9" s="43" t="s">
        <v>49</v>
      </c>
      <c r="R9" s="43" t="s">
        <v>36</v>
      </c>
      <c r="S9" s="43" t="s">
        <v>37</v>
      </c>
      <c r="T9" s="43" t="s">
        <v>38</v>
      </c>
      <c r="U9" s="43" t="s">
        <v>47</v>
      </c>
      <c r="V9" s="43" t="s">
        <v>48</v>
      </c>
      <c r="W9" s="43"/>
      <c r="X9" s="43" t="s">
        <v>40</v>
      </c>
      <c r="Y9" s="43" t="s">
        <v>41</v>
      </c>
      <c r="Z9" s="43" t="s">
        <v>39</v>
      </c>
      <c r="AA9" s="43" t="s">
        <v>42</v>
      </c>
      <c r="AB9" s="43"/>
      <c r="AC9" s="43"/>
      <c r="AD9" s="60" t="s">
        <v>50</v>
      </c>
      <c r="AE9" s="88"/>
      <c r="AF9" s="94"/>
      <c r="AG9" s="59" t="s">
        <v>43</v>
      </c>
      <c r="AH9" s="61" t="s">
        <v>44</v>
      </c>
      <c r="AI9" s="43" t="s">
        <v>29</v>
      </c>
      <c r="AJ9" s="43"/>
      <c r="AK9" s="43"/>
      <c r="AL9" s="43"/>
      <c r="AM9" s="88"/>
    </row>
    <row r="10" spans="1:39" s="9" customFormat="1" ht="16.5" thickBot="1">
      <c r="A10" s="7"/>
      <c r="B10" s="8"/>
      <c r="C10" s="32"/>
      <c r="D10" s="44">
        <v>1</v>
      </c>
      <c r="E10" s="46">
        <v>2</v>
      </c>
      <c r="F10" s="53">
        <v>3</v>
      </c>
      <c r="G10" s="54">
        <v>4</v>
      </c>
      <c r="H10" s="54">
        <v>4</v>
      </c>
      <c r="I10" s="54">
        <v>5</v>
      </c>
      <c r="J10" s="54">
        <v>6</v>
      </c>
      <c r="K10" s="54">
        <v>7</v>
      </c>
      <c r="L10" s="54">
        <v>8</v>
      </c>
      <c r="M10" s="54">
        <v>9</v>
      </c>
      <c r="N10" s="54">
        <v>10</v>
      </c>
      <c r="O10" s="54">
        <v>11</v>
      </c>
      <c r="P10" s="54">
        <v>12</v>
      </c>
      <c r="Q10" s="54">
        <v>13</v>
      </c>
      <c r="R10" s="54">
        <v>14</v>
      </c>
      <c r="S10" s="54">
        <v>15</v>
      </c>
      <c r="T10" s="54">
        <v>16</v>
      </c>
      <c r="U10" s="54">
        <v>17</v>
      </c>
      <c r="V10" s="54">
        <v>18</v>
      </c>
      <c r="W10" s="54"/>
      <c r="X10" s="54">
        <v>19</v>
      </c>
      <c r="Y10" s="54">
        <v>20</v>
      </c>
      <c r="Z10" s="54">
        <v>21</v>
      </c>
      <c r="AA10" s="54">
        <v>22</v>
      </c>
      <c r="AB10" s="54">
        <v>7</v>
      </c>
      <c r="AC10" s="54">
        <v>8</v>
      </c>
      <c r="AD10" s="55">
        <v>23</v>
      </c>
      <c r="AE10" s="56">
        <v>24</v>
      </c>
      <c r="AF10" s="57">
        <v>25</v>
      </c>
      <c r="AG10" s="44">
        <v>26</v>
      </c>
      <c r="AH10" s="48">
        <v>27</v>
      </c>
      <c r="AI10" s="45">
        <v>28</v>
      </c>
      <c r="AJ10" s="45">
        <v>13</v>
      </c>
      <c r="AK10" s="45">
        <v>14</v>
      </c>
      <c r="AL10" s="45">
        <v>15</v>
      </c>
      <c r="AM10" s="47">
        <v>29</v>
      </c>
    </row>
    <row r="11" spans="1:39" s="9" customFormat="1" ht="15.75">
      <c r="A11" s="7"/>
      <c r="B11" s="8"/>
      <c r="C11" s="32"/>
      <c r="D11" s="49">
        <v>25311301000</v>
      </c>
      <c r="E11" s="50" t="s">
        <v>16</v>
      </c>
      <c r="F11" s="62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>
        <v>16971100</v>
      </c>
      <c r="R11" s="63"/>
      <c r="S11" s="63"/>
      <c r="T11" s="63"/>
      <c r="U11" s="63"/>
      <c r="V11" s="63"/>
      <c r="W11" s="63"/>
      <c r="X11" s="63">
        <f>3900000+65000</f>
        <v>3965000</v>
      </c>
      <c r="Y11" s="63">
        <v>100000</v>
      </c>
      <c r="Z11" s="63">
        <f>2500000+57400</f>
        <v>2557400</v>
      </c>
      <c r="AA11" s="63">
        <v>500000</v>
      </c>
      <c r="AB11" s="63"/>
      <c r="AC11" s="63"/>
      <c r="AD11" s="63"/>
      <c r="AE11" s="64">
        <f aca="true" t="shared" si="0" ref="AE11:AE20">F11+H11+I11+J11+K11+L11+N11+O11+P11+Q11+R11+S11+T11+U11+V11+W11+X11+Y11+Z11+AA11+AD11+M11</f>
        <v>24093500</v>
      </c>
      <c r="AF11" s="65">
        <v>65000</v>
      </c>
      <c r="AG11" s="66"/>
      <c r="AH11" s="67"/>
      <c r="AI11" s="68">
        <v>378301.49</v>
      </c>
      <c r="AJ11" s="68">
        <f>SUM(AJ10)</f>
        <v>13</v>
      </c>
      <c r="AK11" s="68">
        <f>SUM(AK10)</f>
        <v>14</v>
      </c>
      <c r="AL11" s="68"/>
      <c r="AM11" s="69">
        <f>AG11+AH11+AI11</f>
        <v>378301.49</v>
      </c>
    </row>
    <row r="12" spans="1:39" s="9" customFormat="1" ht="15.75">
      <c r="A12" s="7"/>
      <c r="B12" s="8"/>
      <c r="C12" s="32"/>
      <c r="D12" s="38">
        <v>25311401000</v>
      </c>
      <c r="E12" s="51" t="s">
        <v>17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>
        <f t="shared" si="0"/>
        <v>0</v>
      </c>
      <c r="AF12" s="73"/>
      <c r="AG12" s="70">
        <f>54000+85000+5000+37000+30000+100000</f>
        <v>311000</v>
      </c>
      <c r="AH12" s="74">
        <f>465000+168000+50000</f>
        <v>683000</v>
      </c>
      <c r="AI12" s="71">
        <f>145000+2500+5000+20000+15000+15000+11000+47000+100000+24000+12400+19000+10000</f>
        <v>425900</v>
      </c>
      <c r="AJ12" s="71"/>
      <c r="AK12" s="71"/>
      <c r="AL12" s="71"/>
      <c r="AM12" s="72">
        <f aca="true" t="shared" si="1" ref="AM12:AM22">AG12+AH12+AI12</f>
        <v>1419900</v>
      </c>
    </row>
    <row r="13" spans="1:39" ht="15.75">
      <c r="A13" s="10" t="s">
        <v>12</v>
      </c>
      <c r="B13" s="11" t="s">
        <v>5</v>
      </c>
      <c r="C13" s="33">
        <v>0</v>
      </c>
      <c r="D13" s="38">
        <v>25311502000</v>
      </c>
      <c r="E13" s="51" t="s">
        <v>18</v>
      </c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2">
        <f t="shared" si="0"/>
        <v>0</v>
      </c>
      <c r="AF13" s="73"/>
      <c r="AG13" s="75">
        <v>1000</v>
      </c>
      <c r="AH13" s="77"/>
      <c r="AI13" s="76">
        <v>19000</v>
      </c>
      <c r="AJ13" s="76"/>
      <c r="AK13" s="76"/>
      <c r="AL13" s="76"/>
      <c r="AM13" s="72">
        <f t="shared" si="1"/>
        <v>20000</v>
      </c>
    </row>
    <row r="14" spans="1:39" ht="15.75">
      <c r="A14" s="30"/>
      <c r="B14" s="31"/>
      <c r="C14" s="34"/>
      <c r="D14" s="38">
        <v>25311505000</v>
      </c>
      <c r="E14" s="51" t="s">
        <v>19</v>
      </c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2">
        <f t="shared" si="0"/>
        <v>0</v>
      </c>
      <c r="AF14" s="73"/>
      <c r="AG14" s="75">
        <v>5000</v>
      </c>
      <c r="AH14" s="77"/>
      <c r="AI14" s="76">
        <f>1000+5000+7500+2600+4000</f>
        <v>20100</v>
      </c>
      <c r="AJ14" s="76"/>
      <c r="AK14" s="76"/>
      <c r="AL14" s="76"/>
      <c r="AM14" s="72">
        <f t="shared" si="1"/>
        <v>25100</v>
      </c>
    </row>
    <row r="15" spans="1:39" ht="15.75">
      <c r="A15" s="30"/>
      <c r="B15" s="31"/>
      <c r="C15" s="34"/>
      <c r="D15" s="38">
        <v>25311506000</v>
      </c>
      <c r="E15" s="51" t="s">
        <v>20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2">
        <f t="shared" si="0"/>
        <v>0</v>
      </c>
      <c r="AF15" s="73"/>
      <c r="AG15" s="75">
        <v>5000</v>
      </c>
      <c r="AH15" s="77"/>
      <c r="AI15" s="76">
        <v>10000</v>
      </c>
      <c r="AJ15" s="76"/>
      <c r="AK15" s="76"/>
      <c r="AL15" s="76"/>
      <c r="AM15" s="72">
        <f t="shared" si="1"/>
        <v>15000</v>
      </c>
    </row>
    <row r="16" spans="1:39" ht="15.75">
      <c r="A16" s="30"/>
      <c r="B16" s="31"/>
      <c r="C16" s="34"/>
      <c r="D16" s="38">
        <v>25311507000</v>
      </c>
      <c r="E16" s="51" t="s">
        <v>21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2">
        <f t="shared" si="0"/>
        <v>0</v>
      </c>
      <c r="AF16" s="73"/>
      <c r="AG16" s="75">
        <f>54000+60000+1000</f>
        <v>115000</v>
      </c>
      <c r="AH16" s="77"/>
      <c r="AI16" s="76">
        <f>5000+67000</f>
        <v>72000</v>
      </c>
      <c r="AJ16" s="76"/>
      <c r="AK16" s="76"/>
      <c r="AL16" s="76"/>
      <c r="AM16" s="72">
        <f t="shared" si="1"/>
        <v>187000</v>
      </c>
    </row>
    <row r="17" spans="1:39" ht="15.75">
      <c r="A17" s="30"/>
      <c r="B17" s="31"/>
      <c r="C17" s="34"/>
      <c r="D17" s="38">
        <v>25311509000</v>
      </c>
      <c r="E17" s="51" t="s">
        <v>22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>
        <f>150000+3000</f>
        <v>153000</v>
      </c>
      <c r="W17" s="76"/>
      <c r="X17" s="76"/>
      <c r="Y17" s="76"/>
      <c r="Z17" s="76"/>
      <c r="AA17" s="76"/>
      <c r="AB17" s="76"/>
      <c r="AC17" s="76"/>
      <c r="AD17" s="76"/>
      <c r="AE17" s="72">
        <f t="shared" si="0"/>
        <v>153000</v>
      </c>
      <c r="AF17" s="73"/>
      <c r="AG17" s="75">
        <f>75000+4000</f>
        <v>79000</v>
      </c>
      <c r="AH17" s="77"/>
      <c r="AI17" s="76">
        <f>1000+5000</f>
        <v>6000</v>
      </c>
      <c r="AJ17" s="76"/>
      <c r="AK17" s="76"/>
      <c r="AL17" s="76"/>
      <c r="AM17" s="72">
        <f t="shared" si="1"/>
        <v>85000</v>
      </c>
    </row>
    <row r="18" spans="1:39" ht="15.75">
      <c r="A18" s="30"/>
      <c r="B18" s="31"/>
      <c r="C18" s="34"/>
      <c r="D18" s="38">
        <v>25311512000</v>
      </c>
      <c r="E18" s="51" t="s">
        <v>23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>
        <v>9538</v>
      </c>
      <c r="W18" s="76"/>
      <c r="X18" s="76"/>
      <c r="Y18" s="76"/>
      <c r="Z18" s="76"/>
      <c r="AA18" s="76"/>
      <c r="AB18" s="76"/>
      <c r="AC18" s="76"/>
      <c r="AD18" s="76"/>
      <c r="AE18" s="72">
        <f t="shared" si="0"/>
        <v>9538</v>
      </c>
      <c r="AF18" s="73"/>
      <c r="AG18" s="75">
        <v>3000</v>
      </c>
      <c r="AH18" s="77"/>
      <c r="AI18" s="76">
        <f>1000+2500+4000</f>
        <v>7500</v>
      </c>
      <c r="AJ18" s="76"/>
      <c r="AK18" s="76"/>
      <c r="AL18" s="76"/>
      <c r="AM18" s="72">
        <f t="shared" si="1"/>
        <v>10500</v>
      </c>
    </row>
    <row r="19" spans="1:39" ht="15.75">
      <c r="A19" s="30"/>
      <c r="B19" s="31"/>
      <c r="C19" s="34"/>
      <c r="D19" s="38">
        <v>25311514000</v>
      </c>
      <c r="E19" s="51" t="s">
        <v>24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>
        <v>100000</v>
      </c>
      <c r="W19" s="76"/>
      <c r="X19" s="76"/>
      <c r="Y19" s="76"/>
      <c r="Z19" s="76"/>
      <c r="AA19" s="76"/>
      <c r="AB19" s="76"/>
      <c r="AC19" s="76"/>
      <c r="AD19" s="76"/>
      <c r="AE19" s="72">
        <f t="shared" si="0"/>
        <v>100000</v>
      </c>
      <c r="AF19" s="73"/>
      <c r="AG19" s="75">
        <v>4000</v>
      </c>
      <c r="AH19" s="77"/>
      <c r="AI19" s="76">
        <f>1000+10000+10000</f>
        <v>21000</v>
      </c>
      <c r="AJ19" s="76"/>
      <c r="AK19" s="76"/>
      <c r="AL19" s="76"/>
      <c r="AM19" s="72">
        <f t="shared" si="1"/>
        <v>25000</v>
      </c>
    </row>
    <row r="20" spans="1:39" ht="15.75">
      <c r="A20" s="30"/>
      <c r="B20" s="31"/>
      <c r="C20" s="34"/>
      <c r="D20" s="38">
        <v>25311515000</v>
      </c>
      <c r="E20" s="51" t="s">
        <v>25</v>
      </c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2">
        <f t="shared" si="0"/>
        <v>0</v>
      </c>
      <c r="AF20" s="73"/>
      <c r="AG20" s="75">
        <f>162000+4000</f>
        <v>166000</v>
      </c>
      <c r="AH20" s="77">
        <v>15000</v>
      </c>
      <c r="AI20" s="76">
        <f>1000+16000+2500+67000</f>
        <v>86500</v>
      </c>
      <c r="AJ20" s="76"/>
      <c r="AK20" s="76"/>
      <c r="AL20" s="76"/>
      <c r="AM20" s="72">
        <f t="shared" si="1"/>
        <v>267500</v>
      </c>
    </row>
    <row r="21" spans="1:39" ht="18.75">
      <c r="A21" s="30"/>
      <c r="B21" s="31"/>
      <c r="C21" s="34"/>
      <c r="D21" s="39"/>
      <c r="E21" s="51" t="s">
        <v>26</v>
      </c>
      <c r="F21" s="75">
        <v>5145900</v>
      </c>
      <c r="G21" s="76"/>
      <c r="H21" s="76">
        <v>2310871.46</v>
      </c>
      <c r="I21" s="76">
        <v>36669106.7</v>
      </c>
      <c r="J21" s="76">
        <v>9706800</v>
      </c>
      <c r="K21" s="76">
        <v>53500100</v>
      </c>
      <c r="L21" s="76">
        <v>2062100</v>
      </c>
      <c r="M21" s="76">
        <v>1221992</v>
      </c>
      <c r="N21" s="76">
        <v>760000</v>
      </c>
      <c r="O21" s="76">
        <v>52500</v>
      </c>
      <c r="P21" s="76">
        <v>370175</v>
      </c>
      <c r="Q21" s="76"/>
      <c r="R21" s="76">
        <v>43800</v>
      </c>
      <c r="S21" s="76">
        <v>13600</v>
      </c>
      <c r="T21" s="76">
        <v>46040</v>
      </c>
      <c r="U21" s="76">
        <v>243500</v>
      </c>
      <c r="V21" s="76"/>
      <c r="W21" s="76"/>
      <c r="X21" s="76"/>
      <c r="Y21" s="76"/>
      <c r="Z21" s="76"/>
      <c r="AA21" s="76"/>
      <c r="AB21" s="76"/>
      <c r="AC21" s="76"/>
      <c r="AD21" s="76">
        <v>1510073</v>
      </c>
      <c r="AE21" s="72">
        <f>F21+H21+I21+J21+K21+L21+N21+O21+P21+Q21+R21+S21+T21+U21+V21+W21+X21+Y21+Z21+AA21+AD21+M21</f>
        <v>113656558.16</v>
      </c>
      <c r="AF21" s="73"/>
      <c r="AG21" s="75"/>
      <c r="AH21" s="77"/>
      <c r="AI21" s="76">
        <f>76300+22000+15300</f>
        <v>113600</v>
      </c>
      <c r="AJ21" s="76"/>
      <c r="AK21" s="76"/>
      <c r="AL21" s="76"/>
      <c r="AM21" s="72">
        <f t="shared" si="1"/>
        <v>113600</v>
      </c>
    </row>
    <row r="22" spans="1:39" ht="19.5" thickBot="1">
      <c r="A22" s="12">
        <v>13</v>
      </c>
      <c r="B22" s="13" t="s">
        <v>5</v>
      </c>
      <c r="C22" s="34">
        <v>0</v>
      </c>
      <c r="D22" s="40" t="s">
        <v>13</v>
      </c>
      <c r="E22" s="52" t="s">
        <v>14</v>
      </c>
      <c r="F22" s="78">
        <f>F11+F12+F13+F14+F15+F16+F17+F18+F19+F20+F21</f>
        <v>5145900</v>
      </c>
      <c r="G22" s="79">
        <f>G11+G12+G13+G14+G15+G16+G17+G18+G19+G20+G21</f>
        <v>0</v>
      </c>
      <c r="H22" s="79">
        <f>H11+H12+H13+H14+H15+H16+H17+H18+H19+H20+H21</f>
        <v>2310871.46</v>
      </c>
      <c r="I22" s="79">
        <f aca="true" t="shared" si="2" ref="I22:AF22">I11+I12+I13+I14+I15+I16+I17+I18+I19+I20+I21</f>
        <v>36669106.7</v>
      </c>
      <c r="J22" s="79">
        <f t="shared" si="2"/>
        <v>9706800</v>
      </c>
      <c r="K22" s="79">
        <f t="shared" si="2"/>
        <v>53500100</v>
      </c>
      <c r="L22" s="79">
        <f t="shared" si="2"/>
        <v>2062100</v>
      </c>
      <c r="M22" s="79">
        <f t="shared" si="2"/>
        <v>1221992</v>
      </c>
      <c r="N22" s="79">
        <f t="shared" si="2"/>
        <v>760000</v>
      </c>
      <c r="O22" s="79">
        <f t="shared" si="2"/>
        <v>52500</v>
      </c>
      <c r="P22" s="79">
        <v>370175</v>
      </c>
      <c r="Q22" s="79">
        <f>Q11+Q12+Q13+Q14+Q15+Q16+Q17+Q18+Q19+Q20+Q21</f>
        <v>16971100</v>
      </c>
      <c r="R22" s="79">
        <f t="shared" si="2"/>
        <v>43800</v>
      </c>
      <c r="S22" s="79">
        <f t="shared" si="2"/>
        <v>13600</v>
      </c>
      <c r="T22" s="79">
        <f t="shared" si="2"/>
        <v>46040</v>
      </c>
      <c r="U22" s="79">
        <f t="shared" si="2"/>
        <v>243500</v>
      </c>
      <c r="V22" s="79">
        <f t="shared" si="2"/>
        <v>262538</v>
      </c>
      <c r="W22" s="79"/>
      <c r="X22" s="79">
        <f t="shared" si="2"/>
        <v>3965000</v>
      </c>
      <c r="Y22" s="79">
        <f t="shared" si="2"/>
        <v>100000</v>
      </c>
      <c r="Z22" s="79">
        <f t="shared" si="2"/>
        <v>2557400</v>
      </c>
      <c r="AA22" s="79">
        <f t="shared" si="2"/>
        <v>500000</v>
      </c>
      <c r="AB22" s="79">
        <f t="shared" si="2"/>
        <v>0</v>
      </c>
      <c r="AC22" s="79">
        <f t="shared" si="2"/>
        <v>0</v>
      </c>
      <c r="AD22" s="79">
        <f t="shared" si="2"/>
        <v>1510073</v>
      </c>
      <c r="AE22" s="80">
        <f>F22+H22+I22+J22+K22+L22+N22+O22+P22+Q22+R22+S22+T22+U22+V22+W22+X22+Y22+Z22+AA22+AD22+M22</f>
        <v>138012596.16</v>
      </c>
      <c r="AF22" s="80">
        <f t="shared" si="2"/>
        <v>65000</v>
      </c>
      <c r="AG22" s="78">
        <f aca="true" t="shared" si="3" ref="AG22:AL22">AG11+AG12+AG13+AG14+AG15+AG16+AG17+AG18+AG19+AG20+AG21</f>
        <v>689000</v>
      </c>
      <c r="AH22" s="81">
        <f t="shared" si="3"/>
        <v>698000</v>
      </c>
      <c r="AI22" s="79">
        <f t="shared" si="3"/>
        <v>1159901.49</v>
      </c>
      <c r="AJ22" s="79">
        <f t="shared" si="3"/>
        <v>13</v>
      </c>
      <c r="AK22" s="79">
        <f t="shared" si="3"/>
        <v>14</v>
      </c>
      <c r="AL22" s="79">
        <f t="shared" si="3"/>
        <v>0</v>
      </c>
      <c r="AM22" s="80">
        <f t="shared" si="1"/>
        <v>2546901.49</v>
      </c>
    </row>
    <row r="23" spans="1:38" s="3" customFormat="1" ht="26.25" customHeight="1">
      <c r="A23" s="14"/>
      <c r="B23" s="15"/>
      <c r="C23" s="16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</row>
    <row r="24" spans="1:38" s="3" customFormat="1" ht="26.25" customHeight="1">
      <c r="A24" s="14"/>
      <c r="B24" s="15"/>
      <c r="C24" s="16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</row>
    <row r="25" spans="1:38" ht="23.25" customHeight="1">
      <c r="A25" s="17"/>
      <c r="B25" s="18"/>
      <c r="C25" s="19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</row>
    <row r="26" spans="1:38" ht="18.75" customHeight="1">
      <c r="A26" s="20"/>
      <c r="B26" s="21"/>
      <c r="C26" s="22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</row>
    <row r="27" spans="1:39" ht="18.75" customHeight="1">
      <c r="A27" s="23"/>
      <c r="B27" s="3"/>
      <c r="C27" s="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42"/>
      <c r="X27" s="41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</row>
    <row r="28" spans="1:53" s="27" customFormat="1" ht="12.75">
      <c r="A28" s="25"/>
      <c r="B28" s="26"/>
      <c r="C28" s="2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27" customFormat="1" ht="12.75">
      <c r="A29" s="25"/>
      <c r="B29" s="26"/>
      <c r="C29" s="2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3" ht="12.75">
      <c r="A30" s="28"/>
      <c r="B30" s="3"/>
      <c r="C30" s="3"/>
    </row>
    <row r="31" spans="1:3" ht="12.75">
      <c r="A31" s="28"/>
      <c r="B31" s="3"/>
      <c r="C31" s="3"/>
    </row>
    <row r="32" spans="1:3" ht="12.75">
      <c r="A32" s="28"/>
      <c r="B32" s="3"/>
      <c r="C32" s="3"/>
    </row>
    <row r="33" spans="1:3" ht="12.75">
      <c r="A33" s="28"/>
      <c r="B33" s="3"/>
      <c r="C33" s="3"/>
    </row>
    <row r="34" spans="1:3" ht="12.75">
      <c r="A34" s="28"/>
      <c r="B34" s="3"/>
      <c r="C34" s="3"/>
    </row>
    <row r="35" spans="1:3" ht="12.75">
      <c r="A35" s="28"/>
      <c r="B35" s="3"/>
      <c r="C35" s="3"/>
    </row>
    <row r="36" spans="1:3" ht="12.75">
      <c r="A36" s="28"/>
      <c r="B36" s="3"/>
      <c r="C36" s="3"/>
    </row>
    <row r="37" spans="1:3" ht="12.75">
      <c r="A37" s="28"/>
      <c r="B37" s="3"/>
      <c r="C37" s="3"/>
    </row>
    <row r="38" spans="1:3" ht="12.75">
      <c r="A38" s="28"/>
      <c r="B38" s="3"/>
      <c r="C38" s="3"/>
    </row>
    <row r="39" spans="1:3" ht="12.75">
      <c r="A39" s="28"/>
      <c r="B39" s="3"/>
      <c r="C39" s="3"/>
    </row>
    <row r="40" spans="1:3" ht="12.75">
      <c r="A40" s="28"/>
      <c r="B40" s="3"/>
      <c r="C40" s="3"/>
    </row>
    <row r="41" spans="1:3" ht="12.75">
      <c r="A41" s="28"/>
      <c r="B41" s="3"/>
      <c r="C41" s="3"/>
    </row>
    <row r="42" spans="1:3" ht="12.75">
      <c r="A42" s="28"/>
      <c r="B42" s="3"/>
      <c r="C42" s="3"/>
    </row>
    <row r="43" spans="1:3" ht="12.75">
      <c r="A43" s="28"/>
      <c r="B43" s="3"/>
      <c r="C43" s="3"/>
    </row>
    <row r="44" spans="1:3" ht="12.75">
      <c r="A44" s="28"/>
      <c r="B44" s="3"/>
      <c r="C44" s="3"/>
    </row>
    <row r="45" spans="1:3" ht="12.75">
      <c r="A45" s="28"/>
      <c r="B45" s="3"/>
      <c r="C45" s="3"/>
    </row>
    <row r="46" spans="1:3" ht="12.75">
      <c r="A46" s="28"/>
      <c r="B46" s="3"/>
      <c r="C46" s="3"/>
    </row>
    <row r="47" spans="1:3" ht="12.75">
      <c r="A47" s="28"/>
      <c r="B47" s="3"/>
      <c r="C47" s="3"/>
    </row>
    <row r="48" spans="1:3" ht="12.75">
      <c r="A48" s="28"/>
      <c r="B48" s="3"/>
      <c r="C48" s="3"/>
    </row>
    <row r="49" spans="1:3" ht="12.75">
      <c r="A49" s="28"/>
      <c r="B49" s="3"/>
      <c r="C49" s="3"/>
    </row>
    <row r="50" spans="1:3" ht="12.75">
      <c r="A50" s="28"/>
      <c r="B50" s="3"/>
      <c r="C50" s="3"/>
    </row>
    <row r="51" spans="1:3" ht="12.75">
      <c r="A51" s="28"/>
      <c r="B51" s="3"/>
      <c r="C51" s="3"/>
    </row>
    <row r="52" spans="1:3" ht="12.75">
      <c r="A52" s="28"/>
      <c r="B52" s="3"/>
      <c r="C52" s="3"/>
    </row>
    <row r="53" ht="44.25" customHeight="1">
      <c r="A53" s="28"/>
    </row>
    <row r="54" ht="12.75">
      <c r="A54" s="28"/>
    </row>
    <row r="55" ht="12.75">
      <c r="A55" s="28"/>
    </row>
    <row r="56" ht="15.75" thickBot="1">
      <c r="C56" s="29"/>
    </row>
    <row r="66" ht="45.75" customHeight="1"/>
  </sheetData>
  <sheetProtection/>
  <mergeCells count="22">
    <mergeCell ref="D25:AL25"/>
    <mergeCell ref="D26:AL26"/>
    <mergeCell ref="D24:AL24"/>
    <mergeCell ref="AG6:AM6"/>
    <mergeCell ref="F7:G8"/>
    <mergeCell ref="I7:AD7"/>
    <mergeCell ref="AK8:AL8"/>
    <mergeCell ref="AH8:AJ8"/>
    <mergeCell ref="O3:T3"/>
    <mergeCell ref="O2:T2"/>
    <mergeCell ref="O1:T1"/>
    <mergeCell ref="O5:T5"/>
    <mergeCell ref="AM7:AM9"/>
    <mergeCell ref="AH7:AL7"/>
    <mergeCell ref="D23:AL23"/>
    <mergeCell ref="AF7:AF9"/>
    <mergeCell ref="O4:T4"/>
    <mergeCell ref="F5:N5"/>
    <mergeCell ref="D6:D9"/>
    <mergeCell ref="I8:AD8"/>
    <mergeCell ref="AE7:AE9"/>
    <mergeCell ref="E6:E9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65" r:id="rId1"/>
  <rowBreaks count="1" manualBreakCount="1">
    <brk id="22" min="3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</cp:lastModifiedBy>
  <cp:lastPrinted>2019-11-28T08:19:51Z</cp:lastPrinted>
  <dcterms:created xsi:type="dcterms:W3CDTF">2018-12-18T13:06:44Z</dcterms:created>
  <dcterms:modified xsi:type="dcterms:W3CDTF">2019-11-28T08:21:49Z</dcterms:modified>
  <cp:category/>
  <cp:version/>
  <cp:contentType/>
  <cp:contentStatus/>
</cp:coreProperties>
</file>